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Marv's Folders\McDill Lake District\Accounting &amp; Budget\FY 2021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63" i="1" s="1"/>
  <c r="F49" i="1" s="1"/>
  <c r="G49" i="1" s="1"/>
  <c r="D59" i="1"/>
  <c r="D63" i="1" s="1"/>
  <c r="C59" i="1"/>
  <c r="C63" i="1" s="1"/>
  <c r="D50" i="1"/>
  <c r="D40" i="1"/>
  <c r="G17" i="1"/>
  <c r="G40" i="1" s="1"/>
  <c r="F17" i="1"/>
  <c r="F40" i="1" s="1"/>
  <c r="C17" i="1"/>
  <c r="C40" i="1" s="1"/>
  <c r="C41" i="1" s="1"/>
  <c r="C45" i="1" s="1"/>
  <c r="C48" i="1" s="1"/>
  <c r="C50" i="1" s="1"/>
  <c r="G13" i="1"/>
  <c r="G14" i="1" s="1"/>
  <c r="G41" i="1" s="1"/>
  <c r="F13" i="1"/>
  <c r="G5" i="1"/>
  <c r="F5" i="1"/>
  <c r="F14" i="1" s="1"/>
  <c r="F41" i="1" s="1"/>
  <c r="D5" i="1"/>
  <c r="D14" i="1" s="1"/>
  <c r="D41" i="1" s="1"/>
  <c r="D45" i="1" s="1"/>
  <c r="C5" i="1"/>
  <c r="C14" i="1" s="1"/>
  <c r="G59" i="1" l="1"/>
  <c r="G63" i="1" s="1"/>
  <c r="F45" i="1"/>
  <c r="F48" i="1"/>
  <c r="F50" i="1" s="1"/>
  <c r="G45" i="1"/>
  <c r="G48" i="1"/>
  <c r="G50" i="1" s="1"/>
</calcChain>
</file>

<file path=xl/sharedStrings.xml><?xml version="1.0" encoding="utf-8"?>
<sst xmlns="http://schemas.openxmlformats.org/spreadsheetml/2006/main" count="64" uniqueCount="62">
  <si>
    <t>MCDILL LAKE DISTRICT FY 2020 BUDGET</t>
  </si>
  <si>
    <t>FY 2020 Budget</t>
  </si>
  <si>
    <t>FY 2020 Final</t>
  </si>
  <si>
    <t>FY 2021 Budget-1</t>
  </si>
  <si>
    <t>FY 2021 Budget-2</t>
  </si>
  <si>
    <t>Assessment Fee</t>
  </si>
  <si>
    <t>Units</t>
  </si>
  <si>
    <t>REVENUES &amp; TRANSFERS</t>
  </si>
  <si>
    <t>ASSESSMENTS</t>
  </si>
  <si>
    <t>BOAT LANDING DONATIONS</t>
  </si>
  <si>
    <t>DNR LAKE PLANNING GRANT</t>
  </si>
  <si>
    <t>FUNDRAISING INCOME</t>
  </si>
  <si>
    <t>MISCELLANEOUS INCOME</t>
  </si>
  <si>
    <t>TRANS OF DREDGE PLANNING FUNDS</t>
  </si>
  <si>
    <t>TRANS OF EQUIP FUNDS</t>
  </si>
  <si>
    <t>TRANS OF DAM FUND</t>
  </si>
  <si>
    <t>CARRY FORWARD FROM PREVIOUS YEAR</t>
  </si>
  <si>
    <t>TOTAL REV &amp; TRANS</t>
  </si>
  <si>
    <t>OPERATING EXPENSES</t>
  </si>
  <si>
    <t>PAYROLL</t>
  </si>
  <si>
    <t>PAYROLL TAXES</t>
  </si>
  <si>
    <t>ACCOUNTING SERVICES</t>
  </si>
  <si>
    <t>INSURANCE-WORKERS COMP</t>
  </si>
  <si>
    <t>INSURANCE - LIABILITY</t>
  </si>
  <si>
    <t>COMBINED</t>
  </si>
  <si>
    <t>INSURANCE - D&amp;O INSURANCE</t>
  </si>
  <si>
    <t>INSURANCE-VEHICLE</t>
  </si>
  <si>
    <t>CHEMICAL TREATMENTS</t>
  </si>
  <si>
    <t>DREDGING EXPENSES</t>
  </si>
  <si>
    <t>INTEREST EXPENSES</t>
  </si>
  <si>
    <t>FUND RAISING EXPENSES</t>
  </si>
  <si>
    <t>SUPPLIES</t>
  </si>
  <si>
    <t>PERMITS &amp; FEES</t>
  </si>
  <si>
    <t>LAKE ASSOCIATION DUES</t>
  </si>
  <si>
    <t>WI LAKES MEETING EXPENSE</t>
  </si>
  <si>
    <t>PLANT SURVEY &amp; MANAGEMENT PLAN</t>
  </si>
  <si>
    <t>POSTAGE &amp; NEWSLETTER</t>
  </si>
  <si>
    <t>POND MAINTENANCE &amp; EQUIPMENT</t>
  </si>
  <si>
    <t>DAM EQUIPMENT (LEVELERS)</t>
  </si>
  <si>
    <t>PUBLISHING NOTICES</t>
  </si>
  <si>
    <t>FUEL</t>
  </si>
  <si>
    <t>TRAVEL</t>
  </si>
  <si>
    <t>WEB SITE MAINTENANCE</t>
  </si>
  <si>
    <t>MISCELLANEOUS EXPENSES</t>
  </si>
  <si>
    <t xml:space="preserve">          TOTAL OPERATING EXPENSE</t>
  </si>
  <si>
    <t xml:space="preserve">          NET INCOME OPERATIONS</t>
  </si>
  <si>
    <t>OTHER INCOME AND EXPENSES</t>
  </si>
  <si>
    <t>INTEREST INCOME</t>
  </si>
  <si>
    <t>NET INCOME (LOSS)</t>
  </si>
  <si>
    <t>CASH IN THE BANK</t>
  </si>
  <si>
    <t>PINERIES CHECKING</t>
  </si>
  <si>
    <t>PINERIES MONEY MARKET</t>
  </si>
  <si>
    <t xml:space="preserve">     TOTAL CASH</t>
  </si>
  <si>
    <t>DAM REPAIR FUND</t>
  </si>
  <si>
    <t>EQUIPMENT REPLACEMENT FUND</t>
  </si>
  <si>
    <t>DREDGE PLANNING FUND</t>
  </si>
  <si>
    <t>OPERATING CONTINGENCY</t>
  </si>
  <si>
    <t>UNALLOCATED</t>
  </si>
  <si>
    <t>TOTAL FUND BALANCE</t>
  </si>
  <si>
    <t>TRANSFER DREDGE FUND</t>
  </si>
  <si>
    <t xml:space="preserve">TRANSFER EQUIPMENT FUND </t>
  </si>
  <si>
    <t>RESERVE FUNDS(Money Market)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</si>
</sst>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14" fontId="2" fillId="0" borderId="3" xfId="1" applyNumberFormat="1" applyFont="1" applyBorder="1"/>
    <xf numFmtId="14" fontId="2" fillId="0" borderId="4" xfId="0" applyNumberFormat="1" applyFont="1" applyBorder="1"/>
    <xf numFmtId="0" fontId="2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4" fontId="3" fillId="0" borderId="7" xfId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1" applyNumberFormat="1" applyFont="1" applyBorder="1"/>
    <xf numFmtId="0" fontId="3" fillId="0" borderId="9" xfId="0" applyFont="1" applyBorder="1"/>
    <xf numFmtId="0" fontId="3" fillId="0" borderId="1" xfId="0" applyFont="1" applyBorder="1"/>
    <xf numFmtId="44" fontId="2" fillId="0" borderId="4" xfId="1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11" xfId="0" applyFont="1" applyBorder="1"/>
    <xf numFmtId="44" fontId="3" fillId="0" borderId="3" xfId="1" applyFont="1" applyBorder="1"/>
    <xf numFmtId="44" fontId="3" fillId="0" borderId="12" xfId="1" applyFont="1" applyBorder="1"/>
    <xf numFmtId="0" fontId="3" fillId="0" borderId="13" xfId="0" applyFont="1" applyBorder="1"/>
    <xf numFmtId="44" fontId="3" fillId="0" borderId="10" xfId="1" applyFont="1" applyBorder="1"/>
    <xf numFmtId="44" fontId="2" fillId="0" borderId="3" xfId="1" applyFont="1" applyBorder="1"/>
    <xf numFmtId="44" fontId="4" fillId="0" borderId="10" xfId="1" applyFont="1" applyBorder="1"/>
    <xf numFmtId="44" fontId="2" fillId="0" borderId="10" xfId="1" applyFont="1" applyBorder="1"/>
    <xf numFmtId="0" fontId="2" fillId="0" borderId="3" xfId="0" applyFont="1" applyBorder="1"/>
    <xf numFmtId="44" fontId="3" fillId="0" borderId="4" xfId="1" applyFont="1" applyBorder="1"/>
    <xf numFmtId="44" fontId="3" fillId="0" borderId="4" xfId="0" applyNumberFormat="1" applyFont="1" applyBorder="1"/>
    <xf numFmtId="44" fontId="3" fillId="0" borderId="3" xfId="1" applyFont="1" applyFill="1" applyBorder="1"/>
    <xf numFmtId="44" fontId="3" fillId="0" borderId="3" xfId="0" applyNumberFormat="1" applyFont="1" applyBorder="1"/>
    <xf numFmtId="0" fontId="3" fillId="0" borderId="12" xfId="0" applyFont="1" applyBorder="1"/>
    <xf numFmtId="44" fontId="3" fillId="0" borderId="12" xfId="0" applyNumberFormat="1" applyFont="1" applyBorder="1"/>
    <xf numFmtId="44" fontId="2" fillId="0" borderId="12" xfId="1" applyFont="1" applyBorder="1"/>
    <xf numFmtId="44" fontId="3" fillId="0" borderId="12" xfId="1" applyFont="1" applyFill="1" applyBorder="1"/>
    <xf numFmtId="44" fontId="5" fillId="0" borderId="12" xfId="1" applyFont="1" applyBorder="1"/>
    <xf numFmtId="44" fontId="4" fillId="0" borderId="4" xfId="1" applyFont="1" applyBorder="1"/>
    <xf numFmtId="0" fontId="4" fillId="0" borderId="4" xfId="0" applyFont="1" applyBorder="1"/>
    <xf numFmtId="0" fontId="3" fillId="0" borderId="0" xfId="0" applyFont="1" applyBorder="1"/>
    <xf numFmtId="44" fontId="6" fillId="0" borderId="0" xfId="1" applyFont="1" applyBorder="1"/>
    <xf numFmtId="0" fontId="3" fillId="0" borderId="0" xfId="0" applyFont="1"/>
    <xf numFmtId="0" fontId="3" fillId="0" borderId="14" xfId="0" applyFont="1" applyBorder="1"/>
    <xf numFmtId="0" fontId="3" fillId="0" borderId="3" xfId="0" applyFont="1" applyBorder="1"/>
    <xf numFmtId="44" fontId="4" fillId="0" borderId="3" xfId="1" applyFont="1" applyBorder="1"/>
    <xf numFmtId="44" fontId="3" fillId="0" borderId="10" xfId="0" applyNumberFormat="1" applyFont="1" applyBorder="1"/>
    <xf numFmtId="44" fontId="4" fillId="0" borderId="12" xfId="1" applyFont="1" applyBorder="1"/>
    <xf numFmtId="44" fontId="5" fillId="0" borderId="3" xfId="1" applyFont="1" applyBorder="1"/>
    <xf numFmtId="44" fontId="7" fillId="0" borderId="12" xfId="1" applyFont="1" applyBorder="1"/>
    <xf numFmtId="44" fontId="7" fillId="0" borderId="10" xfId="1" applyFont="1" applyBorder="1"/>
    <xf numFmtId="0" fontId="3" fillId="0" borderId="1" xfId="0" applyFont="1" applyFill="1" applyBorder="1"/>
    <xf numFmtId="0" fontId="8" fillId="0" borderId="0" xfId="0" applyFont="1"/>
    <xf numFmtId="44" fontId="3" fillId="0" borderId="6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51" workbookViewId="0">
      <selection activeCell="N63" sqref="N63"/>
    </sheetView>
  </sheetViews>
  <sheetFormatPr defaultRowHeight="15" x14ac:dyDescent="0.25"/>
  <cols>
    <col min="1" max="1" width="2.42578125" customWidth="1"/>
    <col min="2" max="2" width="29.42578125" customWidth="1"/>
    <col min="3" max="3" width="13" customWidth="1"/>
    <col min="4" max="4" width="10.85546875" customWidth="1"/>
    <col min="5" max="5" width="2.7109375" customWidth="1"/>
    <col min="6" max="6" width="14.7109375" customWidth="1"/>
    <col min="7" max="7" width="14.42578125" customWidth="1"/>
  </cols>
  <sheetData>
    <row r="1" spans="1:7" ht="15.75" thickBot="1" x14ac:dyDescent="0.3">
      <c r="A1" s="1" t="s">
        <v>0</v>
      </c>
      <c r="B1" s="2"/>
      <c r="C1" s="3" t="s">
        <v>1</v>
      </c>
      <c r="D1" s="4" t="s">
        <v>2</v>
      </c>
      <c r="E1" s="4"/>
      <c r="F1" s="5" t="s">
        <v>3</v>
      </c>
      <c r="G1" s="5" t="s">
        <v>4</v>
      </c>
    </row>
    <row r="2" spans="1:7" x14ac:dyDescent="0.25">
      <c r="A2" s="6"/>
      <c r="B2" s="7" t="s">
        <v>5</v>
      </c>
      <c r="C2" s="8">
        <v>370</v>
      </c>
      <c r="D2" s="8">
        <v>370</v>
      </c>
      <c r="E2" s="9"/>
      <c r="F2" s="50">
        <v>370</v>
      </c>
      <c r="G2" s="50">
        <v>380</v>
      </c>
    </row>
    <row r="3" spans="1:7" ht="15.75" thickBot="1" x14ac:dyDescent="0.3">
      <c r="A3" s="6"/>
      <c r="B3" s="10" t="s">
        <v>6</v>
      </c>
      <c r="C3" s="11">
        <v>171</v>
      </c>
      <c r="D3" s="12">
        <v>170</v>
      </c>
      <c r="E3" s="12"/>
      <c r="F3" s="10">
        <v>170</v>
      </c>
      <c r="G3" s="10">
        <v>170</v>
      </c>
    </row>
    <row r="4" spans="1:7" ht="15.75" thickBot="1" x14ac:dyDescent="0.3">
      <c r="A4" s="1" t="s">
        <v>7</v>
      </c>
      <c r="B4" s="13"/>
      <c r="C4" s="14"/>
      <c r="D4" s="15"/>
      <c r="E4" s="15"/>
      <c r="F4" s="16"/>
      <c r="G4" s="16"/>
    </row>
    <row r="5" spans="1:7" x14ac:dyDescent="0.25">
      <c r="A5" s="6"/>
      <c r="B5" s="17" t="s">
        <v>8</v>
      </c>
      <c r="C5" s="18">
        <f>C3*C2</f>
        <v>63270</v>
      </c>
      <c r="D5" s="18">
        <f>D2*D3</f>
        <v>62900</v>
      </c>
      <c r="E5" s="18"/>
      <c r="F5" s="18">
        <f>F3*F2</f>
        <v>62900</v>
      </c>
      <c r="G5" s="18">
        <f>G3*G2</f>
        <v>64600</v>
      </c>
    </row>
    <row r="6" spans="1:7" x14ac:dyDescent="0.25">
      <c r="A6" s="6"/>
      <c r="B6" s="6" t="s">
        <v>9</v>
      </c>
      <c r="C6" s="19">
        <v>50</v>
      </c>
      <c r="D6" s="19">
        <v>211.1</v>
      </c>
      <c r="E6" s="19"/>
      <c r="F6" s="19">
        <v>100</v>
      </c>
      <c r="G6" s="19">
        <v>100</v>
      </c>
    </row>
    <row r="7" spans="1:7" x14ac:dyDescent="0.25">
      <c r="A7" s="6"/>
      <c r="B7" s="6" t="s">
        <v>10</v>
      </c>
      <c r="C7" s="19">
        <v>3000</v>
      </c>
      <c r="D7" s="19">
        <v>3000</v>
      </c>
      <c r="E7" s="19"/>
      <c r="F7" s="19">
        <v>0</v>
      </c>
      <c r="G7" s="19">
        <v>0</v>
      </c>
    </row>
    <row r="8" spans="1:7" x14ac:dyDescent="0.25">
      <c r="A8" s="6"/>
      <c r="B8" s="6" t="s">
        <v>11</v>
      </c>
      <c r="C8" s="19">
        <v>800</v>
      </c>
      <c r="D8" s="19">
        <v>0</v>
      </c>
      <c r="E8" s="19"/>
      <c r="F8" s="19">
        <v>800</v>
      </c>
      <c r="G8" s="19">
        <v>800</v>
      </c>
    </row>
    <row r="9" spans="1:7" ht="15.75" thickBot="1" x14ac:dyDescent="0.3">
      <c r="A9" s="6"/>
      <c r="B9" s="20" t="s">
        <v>12</v>
      </c>
      <c r="C9" s="19">
        <v>50</v>
      </c>
      <c r="D9" s="21">
        <v>50</v>
      </c>
      <c r="E9" s="21"/>
      <c r="F9" s="21">
        <v>50</v>
      </c>
      <c r="G9" s="21">
        <v>50</v>
      </c>
    </row>
    <row r="10" spans="1:7" x14ac:dyDescent="0.25">
      <c r="A10" s="6"/>
      <c r="B10" s="17" t="s">
        <v>13</v>
      </c>
      <c r="C10" s="18">
        <v>10000</v>
      </c>
      <c r="D10" s="18"/>
      <c r="E10" s="18"/>
      <c r="F10" s="22">
        <v>20000</v>
      </c>
      <c r="G10" s="22">
        <v>20000</v>
      </c>
    </row>
    <row r="11" spans="1:7" x14ac:dyDescent="0.25">
      <c r="A11" s="6"/>
      <c r="B11" s="6" t="s">
        <v>14</v>
      </c>
      <c r="C11" s="19">
        <v>5000</v>
      </c>
      <c r="D11" s="19"/>
      <c r="E11" s="19"/>
      <c r="F11" s="19"/>
      <c r="G11" s="19"/>
    </row>
    <row r="12" spans="1:7" x14ac:dyDescent="0.25">
      <c r="A12" s="6"/>
      <c r="B12" s="6" t="s">
        <v>15</v>
      </c>
      <c r="C12" s="19">
        <v>6000</v>
      </c>
      <c r="D12" s="19">
        <v>0</v>
      </c>
      <c r="E12" s="19"/>
      <c r="F12" s="19"/>
      <c r="G12" s="19"/>
    </row>
    <row r="13" spans="1:7" ht="15.75" thickBot="1" x14ac:dyDescent="0.3">
      <c r="A13" s="6"/>
      <c r="B13" s="6" t="s">
        <v>16</v>
      </c>
      <c r="C13" s="23">
        <v>6199.46</v>
      </c>
      <c r="D13" s="21"/>
      <c r="E13" s="21"/>
      <c r="F13" s="24">
        <f>D48</f>
        <v>14864.86</v>
      </c>
      <c r="G13" s="24">
        <f>F13</f>
        <v>14864.86</v>
      </c>
    </row>
    <row r="14" spans="1:7" ht="15.75" thickBot="1" x14ac:dyDescent="0.3">
      <c r="A14" s="6"/>
      <c r="B14" s="25" t="s">
        <v>17</v>
      </c>
      <c r="C14" s="26">
        <f>SUM(C5:C13)</f>
        <v>94369.46</v>
      </c>
      <c r="D14" s="27">
        <f>SUM(D5:D13)</f>
        <v>66161.100000000006</v>
      </c>
      <c r="E14" s="27"/>
      <c r="F14" s="26">
        <f>SUM(F5:F13)</f>
        <v>98714.86</v>
      </c>
      <c r="G14" s="26">
        <f>SUM(G5:G13)</f>
        <v>100414.86</v>
      </c>
    </row>
    <row r="15" spans="1:7" ht="15.75" thickBot="1" x14ac:dyDescent="0.3">
      <c r="A15" s="1" t="s">
        <v>18</v>
      </c>
      <c r="B15" s="2"/>
      <c r="C15" s="26"/>
      <c r="D15" s="16"/>
      <c r="E15" s="16"/>
      <c r="F15" s="16"/>
      <c r="G15" s="16"/>
    </row>
    <row r="16" spans="1:7" x14ac:dyDescent="0.25">
      <c r="A16" s="6"/>
      <c r="B16" s="17" t="s">
        <v>19</v>
      </c>
      <c r="C16" s="28">
        <v>8775</v>
      </c>
      <c r="D16" s="29">
        <v>8066.4</v>
      </c>
      <c r="E16" s="29"/>
      <c r="F16" s="18">
        <v>8500</v>
      </c>
      <c r="G16" s="18">
        <v>8500</v>
      </c>
    </row>
    <row r="17" spans="1:7" x14ac:dyDescent="0.25">
      <c r="A17" s="6"/>
      <c r="B17" s="6" t="s">
        <v>20</v>
      </c>
      <c r="C17" s="19">
        <f>0.076*C16</f>
        <v>666.9</v>
      </c>
      <c r="D17" s="19">
        <v>617.1</v>
      </c>
      <c r="E17" s="19"/>
      <c r="F17" s="19">
        <f>F16*0.077</f>
        <v>654.5</v>
      </c>
      <c r="G17" s="19">
        <f>G16*0.077</f>
        <v>654.5</v>
      </c>
    </row>
    <row r="18" spans="1:7" x14ac:dyDescent="0.25">
      <c r="A18" s="6"/>
      <c r="B18" s="6" t="s">
        <v>21</v>
      </c>
      <c r="C18" s="19">
        <v>250</v>
      </c>
      <c r="D18" s="19">
        <v>1628</v>
      </c>
      <c r="E18" s="19"/>
      <c r="F18" s="19">
        <v>1000</v>
      </c>
      <c r="G18" s="19">
        <v>1000</v>
      </c>
    </row>
    <row r="19" spans="1:7" x14ac:dyDescent="0.25">
      <c r="A19" s="6"/>
      <c r="B19" s="6" t="s">
        <v>22</v>
      </c>
      <c r="C19" s="19">
        <v>1500</v>
      </c>
      <c r="D19" s="19">
        <v>659</v>
      </c>
      <c r="E19" s="19"/>
      <c r="F19" s="19">
        <v>700</v>
      </c>
      <c r="G19" s="19">
        <v>700</v>
      </c>
    </row>
    <row r="20" spans="1:7" x14ac:dyDescent="0.25">
      <c r="A20" s="6"/>
      <c r="B20" s="6" t="s">
        <v>23</v>
      </c>
      <c r="C20" s="19" t="s">
        <v>24</v>
      </c>
      <c r="D20" s="30"/>
      <c r="E20" s="30"/>
      <c r="F20" s="19"/>
      <c r="G20" s="19"/>
    </row>
    <row r="21" spans="1:7" x14ac:dyDescent="0.25">
      <c r="A21" s="6"/>
      <c r="B21" s="6" t="s">
        <v>25</v>
      </c>
      <c r="C21" s="19">
        <v>2700</v>
      </c>
      <c r="D21" s="31">
        <v>2579</v>
      </c>
      <c r="E21" s="31"/>
      <c r="F21" s="32">
        <v>2546</v>
      </c>
      <c r="G21" s="32">
        <v>2546</v>
      </c>
    </row>
    <row r="22" spans="1:7" x14ac:dyDescent="0.25">
      <c r="A22" s="6"/>
      <c r="B22" s="6" t="s">
        <v>26</v>
      </c>
      <c r="C22" s="19">
        <v>1600</v>
      </c>
      <c r="D22" s="31">
        <v>1657</v>
      </c>
      <c r="E22" s="31"/>
      <c r="F22" s="32">
        <v>1500</v>
      </c>
      <c r="G22" s="32">
        <v>1500</v>
      </c>
    </row>
    <row r="23" spans="1:7" x14ac:dyDescent="0.25">
      <c r="A23" s="6"/>
      <c r="B23" s="6" t="s">
        <v>27</v>
      </c>
      <c r="C23" s="33">
        <v>25000</v>
      </c>
      <c r="D23" s="19">
        <v>22862.33</v>
      </c>
      <c r="E23" s="19"/>
      <c r="F23" s="19">
        <v>21000</v>
      </c>
      <c r="G23" s="19">
        <v>21000</v>
      </c>
    </row>
    <row r="24" spans="1:7" x14ac:dyDescent="0.25">
      <c r="A24" s="6"/>
      <c r="B24" s="6" t="s">
        <v>28</v>
      </c>
      <c r="C24" s="19">
        <v>15000</v>
      </c>
      <c r="D24" s="19">
        <v>18493.91</v>
      </c>
      <c r="E24" s="19"/>
      <c r="F24" s="19">
        <v>27000</v>
      </c>
      <c r="G24" s="19">
        <v>27000</v>
      </c>
    </row>
    <row r="25" spans="1:7" x14ac:dyDescent="0.25">
      <c r="A25" s="6"/>
      <c r="B25" s="6" t="s">
        <v>29</v>
      </c>
      <c r="C25" s="19">
        <v>1279.25</v>
      </c>
      <c r="D25" s="31">
        <v>1279.25</v>
      </c>
      <c r="E25" s="31"/>
      <c r="F25" s="32">
        <v>1155</v>
      </c>
      <c r="G25" s="32">
        <v>1155</v>
      </c>
    </row>
    <row r="26" spans="1:7" x14ac:dyDescent="0.25">
      <c r="A26" s="6"/>
      <c r="B26" s="6" t="s">
        <v>30</v>
      </c>
      <c r="C26" s="19">
        <v>25</v>
      </c>
      <c r="D26" s="19"/>
      <c r="E26" s="19"/>
      <c r="F26" s="19"/>
      <c r="G26" s="19"/>
    </row>
    <row r="27" spans="1:7" x14ac:dyDescent="0.25">
      <c r="A27" s="6"/>
      <c r="B27" s="6" t="s">
        <v>31</v>
      </c>
      <c r="C27" s="19">
        <v>350</v>
      </c>
      <c r="D27" s="31">
        <v>175.74</v>
      </c>
      <c r="E27" s="31"/>
      <c r="F27" s="19">
        <v>250</v>
      </c>
      <c r="G27" s="19">
        <v>250</v>
      </c>
    </row>
    <row r="28" spans="1:7" x14ac:dyDescent="0.25">
      <c r="A28" s="6"/>
      <c r="B28" s="6" t="s">
        <v>32</v>
      </c>
      <c r="C28" s="19">
        <v>1500</v>
      </c>
      <c r="D28" s="19">
        <v>1032.78</v>
      </c>
      <c r="E28" s="19"/>
      <c r="F28" s="19">
        <v>1200</v>
      </c>
      <c r="G28" s="19">
        <v>1200</v>
      </c>
    </row>
    <row r="29" spans="1:7" x14ac:dyDescent="0.25">
      <c r="A29" s="6"/>
      <c r="B29" s="6" t="s">
        <v>33</v>
      </c>
      <c r="C29" s="19">
        <v>450</v>
      </c>
      <c r="D29" s="19">
        <v>427.5</v>
      </c>
      <c r="E29" s="19"/>
      <c r="F29" s="32">
        <v>427.5</v>
      </c>
      <c r="G29" s="32">
        <v>427.5</v>
      </c>
    </row>
    <row r="30" spans="1:7" x14ac:dyDescent="0.25">
      <c r="A30" s="6"/>
      <c r="B30" s="6" t="s">
        <v>34</v>
      </c>
      <c r="C30" s="19">
        <v>195</v>
      </c>
      <c r="D30" s="19">
        <v>0</v>
      </c>
      <c r="E30" s="19"/>
      <c r="F30" s="19">
        <v>50</v>
      </c>
      <c r="G30" s="19">
        <v>50</v>
      </c>
    </row>
    <row r="31" spans="1:7" x14ac:dyDescent="0.25">
      <c r="A31" s="6"/>
      <c r="B31" s="6" t="s">
        <v>35</v>
      </c>
      <c r="C31" s="19">
        <v>1750</v>
      </c>
      <c r="D31" s="19">
        <v>1440</v>
      </c>
      <c r="E31" s="19"/>
      <c r="F31" s="19">
        <v>0</v>
      </c>
      <c r="G31" s="19">
        <v>0</v>
      </c>
    </row>
    <row r="32" spans="1:7" x14ac:dyDescent="0.25">
      <c r="A32" s="6"/>
      <c r="B32" s="6" t="s">
        <v>36</v>
      </c>
      <c r="C32" s="19">
        <v>300</v>
      </c>
      <c r="D32" s="19">
        <v>180.66</v>
      </c>
      <c r="E32" s="19"/>
      <c r="F32" s="19">
        <v>200</v>
      </c>
      <c r="G32" s="19">
        <v>200</v>
      </c>
    </row>
    <row r="33" spans="1:7" x14ac:dyDescent="0.25">
      <c r="A33" s="6"/>
      <c r="B33" s="6" t="s">
        <v>37</v>
      </c>
      <c r="C33" s="19">
        <v>13800</v>
      </c>
      <c r="D33" s="19">
        <v>4960.2700000000004</v>
      </c>
      <c r="E33" s="19"/>
      <c r="F33" s="19">
        <v>9650</v>
      </c>
      <c r="G33" s="19">
        <v>9650</v>
      </c>
    </row>
    <row r="34" spans="1:7" x14ac:dyDescent="0.25">
      <c r="A34" s="6"/>
      <c r="B34" s="6" t="s">
        <v>38</v>
      </c>
      <c r="C34" s="19">
        <v>12000</v>
      </c>
      <c r="D34" s="19">
        <v>0</v>
      </c>
      <c r="E34" s="19"/>
      <c r="F34" s="19">
        <v>12000</v>
      </c>
      <c r="G34" s="19">
        <v>12000</v>
      </c>
    </row>
    <row r="35" spans="1:7" x14ac:dyDescent="0.25">
      <c r="A35" s="6"/>
      <c r="B35" s="6" t="s">
        <v>39</v>
      </c>
      <c r="C35" s="19">
        <v>50</v>
      </c>
      <c r="D35" s="19">
        <v>30.14</v>
      </c>
      <c r="E35" s="19"/>
      <c r="F35" s="19">
        <v>150</v>
      </c>
      <c r="G35" s="19">
        <v>150</v>
      </c>
    </row>
    <row r="36" spans="1:7" x14ac:dyDescent="0.25">
      <c r="A36" s="6"/>
      <c r="B36" s="6" t="s">
        <v>40</v>
      </c>
      <c r="C36" s="19">
        <v>2100</v>
      </c>
      <c r="D36" s="19">
        <v>717.27</v>
      </c>
      <c r="E36" s="19"/>
      <c r="F36" s="19">
        <v>1250</v>
      </c>
      <c r="G36" s="19">
        <v>1250</v>
      </c>
    </row>
    <row r="37" spans="1:7" x14ac:dyDescent="0.25">
      <c r="A37" s="6"/>
      <c r="B37" s="6" t="s">
        <v>41</v>
      </c>
      <c r="C37" s="19">
        <v>25</v>
      </c>
      <c r="D37" s="19">
        <v>0</v>
      </c>
      <c r="E37" s="19"/>
      <c r="F37" s="34">
        <v>25</v>
      </c>
      <c r="G37" s="34">
        <v>25</v>
      </c>
    </row>
    <row r="38" spans="1:7" x14ac:dyDescent="0.25">
      <c r="A38" s="6"/>
      <c r="B38" s="6" t="s">
        <v>42</v>
      </c>
      <c r="C38" s="19">
        <v>225</v>
      </c>
      <c r="D38" s="19">
        <v>139.35</v>
      </c>
      <c r="E38" s="19"/>
      <c r="F38" s="19">
        <v>150</v>
      </c>
      <c r="G38" s="19">
        <v>150</v>
      </c>
    </row>
    <row r="39" spans="1:7" ht="15.75" thickBot="1" x14ac:dyDescent="0.3">
      <c r="A39" s="6"/>
      <c r="B39" s="20" t="s">
        <v>43</v>
      </c>
      <c r="C39" s="21">
        <v>200</v>
      </c>
      <c r="D39" s="21">
        <v>0</v>
      </c>
      <c r="E39" s="21"/>
      <c r="F39" s="21">
        <v>200</v>
      </c>
      <c r="G39" s="21">
        <v>200</v>
      </c>
    </row>
    <row r="40" spans="1:7" ht="15.75" thickBot="1" x14ac:dyDescent="0.3">
      <c r="A40" s="6"/>
      <c r="B40" s="5" t="s">
        <v>44</v>
      </c>
      <c r="C40" s="26">
        <f>SUM(C16:C39)</f>
        <v>89741.15</v>
      </c>
      <c r="D40" s="27">
        <f>SUM(D16:D39)</f>
        <v>66945.700000000012</v>
      </c>
      <c r="E40" s="27"/>
      <c r="F40" s="26">
        <f>SUM(F16:F39)</f>
        <v>89608</v>
      </c>
      <c r="G40" s="26">
        <f>SUM(G16:G39)</f>
        <v>89608</v>
      </c>
    </row>
    <row r="41" spans="1:7" ht="15.75" thickBot="1" x14ac:dyDescent="0.3">
      <c r="A41" s="6"/>
      <c r="B41" s="5" t="s">
        <v>45</v>
      </c>
      <c r="C41" s="35">
        <f>C14-C40</f>
        <v>4628.3100000000122</v>
      </c>
      <c r="D41" s="27">
        <f>D14-D40</f>
        <v>-784.60000000000582</v>
      </c>
      <c r="E41" s="27"/>
      <c r="F41" s="26">
        <f>F14-F40</f>
        <v>9106.86</v>
      </c>
      <c r="G41" s="26">
        <f>G14-G40</f>
        <v>10806.86</v>
      </c>
    </row>
    <row r="42" spans="1:7" ht="15.75" thickBot="1" x14ac:dyDescent="0.3">
      <c r="A42" s="6"/>
      <c r="B42" s="1"/>
      <c r="C42" s="35"/>
      <c r="D42" s="16"/>
      <c r="E42" s="16"/>
      <c r="F42" s="27"/>
      <c r="G42" s="27"/>
    </row>
    <row r="43" spans="1:7" ht="15.75" thickBot="1" x14ac:dyDescent="0.3">
      <c r="A43" s="1" t="s">
        <v>46</v>
      </c>
      <c r="B43" s="13"/>
      <c r="C43" s="26"/>
      <c r="D43" s="16"/>
      <c r="E43" s="16"/>
      <c r="F43" s="16"/>
      <c r="G43" s="16"/>
    </row>
    <row r="44" spans="1:7" ht="15.75" thickBot="1" x14ac:dyDescent="0.3">
      <c r="A44" s="6"/>
      <c r="B44" s="15" t="s">
        <v>47</v>
      </c>
      <c r="C44" s="35">
        <v>120</v>
      </c>
      <c r="D44" s="36">
        <v>103.68</v>
      </c>
      <c r="E44" s="36"/>
      <c r="F44" s="26">
        <v>110</v>
      </c>
      <c r="G44" s="26">
        <v>110</v>
      </c>
    </row>
    <row r="45" spans="1:7" ht="15.75" thickBot="1" x14ac:dyDescent="0.3">
      <c r="A45" s="16"/>
      <c r="B45" s="16" t="s">
        <v>48</v>
      </c>
      <c r="C45" s="35">
        <f>C41+C44</f>
        <v>4748.3100000000122</v>
      </c>
      <c r="D45" s="27">
        <f>D41+D44</f>
        <v>-680.92000000000576</v>
      </c>
      <c r="E45" s="27"/>
      <c r="F45" s="27">
        <f>F41+F44</f>
        <v>9216.86</v>
      </c>
      <c r="G45" s="27">
        <f>G41+G44</f>
        <v>10916.86</v>
      </c>
    </row>
    <row r="46" spans="1:7" ht="15.75" thickBot="1" x14ac:dyDescent="0.3">
      <c r="A46" s="37"/>
      <c r="B46" s="37"/>
      <c r="C46" s="38"/>
      <c r="D46" s="39"/>
      <c r="E46" s="39"/>
      <c r="F46" s="39"/>
      <c r="G46" s="39"/>
    </row>
    <row r="47" spans="1:7" ht="15.75" thickBot="1" x14ac:dyDescent="0.3">
      <c r="A47" s="1" t="s">
        <v>49</v>
      </c>
      <c r="B47" s="40"/>
      <c r="C47" s="26"/>
      <c r="D47" s="16"/>
      <c r="E47" s="16"/>
      <c r="F47" s="16"/>
      <c r="G47" s="16"/>
    </row>
    <row r="48" spans="1:7" x14ac:dyDescent="0.25">
      <c r="A48" s="6"/>
      <c r="B48" s="41" t="s">
        <v>50</v>
      </c>
      <c r="C48" s="42">
        <f>C45-C44</f>
        <v>4628.3100000000122</v>
      </c>
      <c r="D48" s="29">
        <v>14864.86</v>
      </c>
      <c r="E48" s="29"/>
      <c r="F48" s="29">
        <f>F41</f>
        <v>9106.86</v>
      </c>
      <c r="G48" s="29">
        <f>G41</f>
        <v>10806.86</v>
      </c>
    </row>
    <row r="49" spans="1:7" ht="15.75" thickBot="1" x14ac:dyDescent="0.3">
      <c r="A49" s="6"/>
      <c r="B49" s="30" t="s">
        <v>51</v>
      </c>
      <c r="C49" s="23">
        <v>80772.06</v>
      </c>
      <c r="D49" s="23">
        <v>67755.740000000005</v>
      </c>
      <c r="E49" s="23"/>
      <c r="F49" s="43">
        <f>F63</f>
        <v>47865.740000000005</v>
      </c>
      <c r="G49" s="43">
        <f>F49</f>
        <v>47865.740000000005</v>
      </c>
    </row>
    <row r="50" spans="1:7" ht="15.75" thickBot="1" x14ac:dyDescent="0.3">
      <c r="A50" s="6"/>
      <c r="B50" s="16" t="s">
        <v>52</v>
      </c>
      <c r="C50" s="35">
        <f>SUM(C48:C49)</f>
        <v>85400.37000000001</v>
      </c>
      <c r="D50" s="27">
        <f>D49+D48</f>
        <v>82620.600000000006</v>
      </c>
      <c r="E50" s="27"/>
      <c r="F50" s="27">
        <f>SUM(F48:F49)</f>
        <v>56972.600000000006</v>
      </c>
      <c r="G50" s="27">
        <f>SUM(G48:G49)</f>
        <v>58672.600000000006</v>
      </c>
    </row>
    <row r="51" spans="1:7" ht="15.75" thickBot="1" x14ac:dyDescent="0.3">
      <c r="A51" s="6"/>
      <c r="B51" s="37"/>
      <c r="C51" s="39"/>
      <c r="D51" s="39"/>
      <c r="E51" s="39"/>
      <c r="F51" s="39"/>
      <c r="G51" s="39"/>
    </row>
    <row r="52" spans="1:7" ht="15.75" thickBot="1" x14ac:dyDescent="0.3">
      <c r="A52" s="1" t="s">
        <v>61</v>
      </c>
      <c r="B52" s="2"/>
      <c r="C52" s="26"/>
      <c r="D52" s="16"/>
      <c r="E52" s="16"/>
      <c r="F52" s="16"/>
      <c r="G52" s="16"/>
    </row>
    <row r="53" spans="1:7" x14ac:dyDescent="0.25">
      <c r="A53" s="6"/>
      <c r="B53" s="37" t="s">
        <v>53</v>
      </c>
      <c r="C53" s="19">
        <v>20000</v>
      </c>
      <c r="D53" s="18">
        <v>20000</v>
      </c>
      <c r="E53" s="18"/>
      <c r="F53" s="18">
        <v>20000</v>
      </c>
      <c r="G53" s="18">
        <v>20000</v>
      </c>
    </row>
    <row r="54" spans="1:7" x14ac:dyDescent="0.25">
      <c r="A54" s="6"/>
      <c r="B54" s="37" t="s">
        <v>54</v>
      </c>
      <c r="C54" s="19">
        <v>10000</v>
      </c>
      <c r="D54" s="19">
        <v>7000</v>
      </c>
      <c r="E54" s="19"/>
      <c r="F54" s="19">
        <v>7500</v>
      </c>
      <c r="G54" s="19">
        <v>7500</v>
      </c>
    </row>
    <row r="55" spans="1:7" x14ac:dyDescent="0.25">
      <c r="A55" s="6"/>
      <c r="B55" s="37" t="s">
        <v>55</v>
      </c>
      <c r="C55" s="19">
        <v>10000</v>
      </c>
      <c r="D55" s="19">
        <v>0</v>
      </c>
      <c r="E55" s="19"/>
      <c r="F55" s="19">
        <v>20000</v>
      </c>
      <c r="G55" s="19">
        <v>20000</v>
      </c>
    </row>
    <row r="56" spans="1:7" x14ac:dyDescent="0.25">
      <c r="A56" s="6"/>
      <c r="B56" s="37" t="s">
        <v>56</v>
      </c>
      <c r="C56" s="19">
        <v>40000</v>
      </c>
      <c r="D56" s="19">
        <v>40000</v>
      </c>
      <c r="E56" s="19"/>
      <c r="F56" s="19">
        <v>20000</v>
      </c>
      <c r="G56" s="19">
        <v>20000</v>
      </c>
    </row>
    <row r="57" spans="1:7" x14ac:dyDescent="0.25">
      <c r="A57" s="6"/>
      <c r="B57" s="37" t="s">
        <v>57</v>
      </c>
      <c r="C57" s="44">
        <v>772.06</v>
      </c>
      <c r="D57" s="19">
        <v>755.74</v>
      </c>
      <c r="E57" s="19"/>
      <c r="F57" s="19">
        <v>365.74</v>
      </c>
      <c r="G57" s="19">
        <v>365.74</v>
      </c>
    </row>
    <row r="58" spans="1:7" ht="15.75" thickBot="1" x14ac:dyDescent="0.3">
      <c r="A58" s="6"/>
      <c r="B58" s="37"/>
      <c r="C58" s="44"/>
      <c r="D58" s="21"/>
      <c r="E58" s="21"/>
      <c r="F58" s="21"/>
      <c r="G58" s="21"/>
    </row>
    <row r="59" spans="1:7" ht="15.75" thickBot="1" x14ac:dyDescent="0.3">
      <c r="A59" s="6"/>
      <c r="B59" s="16" t="s">
        <v>58</v>
      </c>
      <c r="C59" s="26">
        <f>C49</f>
        <v>80772.06</v>
      </c>
      <c r="D59" s="27">
        <f>D49</f>
        <v>67755.740000000005</v>
      </c>
      <c r="E59" s="27"/>
      <c r="F59" s="26">
        <f>D49+F44</f>
        <v>67865.740000000005</v>
      </c>
      <c r="G59" s="26">
        <f>D59+G44</f>
        <v>67865.740000000005</v>
      </c>
    </row>
    <row r="60" spans="1:7" x14ac:dyDescent="0.25">
      <c r="A60" s="6"/>
      <c r="B60" s="37" t="s">
        <v>59</v>
      </c>
      <c r="C60" s="34">
        <v>-10000</v>
      </c>
      <c r="D60" s="45"/>
      <c r="E60" s="45"/>
      <c r="F60" s="45">
        <v>-20000</v>
      </c>
      <c r="G60" s="45">
        <v>-20000</v>
      </c>
    </row>
    <row r="61" spans="1:7" x14ac:dyDescent="0.25">
      <c r="A61" s="6"/>
      <c r="B61" s="37" t="s">
        <v>60</v>
      </c>
      <c r="C61" s="34">
        <v>-5000</v>
      </c>
      <c r="D61" s="34"/>
      <c r="E61" s="34"/>
      <c r="F61" s="46"/>
      <c r="G61" s="46"/>
    </row>
    <row r="62" spans="1:7" ht="15.75" thickBot="1" x14ac:dyDescent="0.3">
      <c r="A62" s="6"/>
      <c r="B62" s="37" t="s">
        <v>53</v>
      </c>
      <c r="C62" s="34">
        <v>-6000</v>
      </c>
      <c r="D62" s="21">
        <v>0</v>
      </c>
      <c r="E62" s="21"/>
      <c r="F62" s="47"/>
      <c r="G62" s="47"/>
    </row>
    <row r="63" spans="1:7" ht="15.75" thickBot="1" x14ac:dyDescent="0.3">
      <c r="A63" s="20"/>
      <c r="B63" s="48" t="s">
        <v>58</v>
      </c>
      <c r="C63" s="26">
        <f>C59+C60+C61+C62</f>
        <v>59772.06</v>
      </c>
      <c r="D63" s="27">
        <f>SUM(D59:D62)</f>
        <v>67755.740000000005</v>
      </c>
      <c r="E63" s="27"/>
      <c r="F63" s="26">
        <f>F59+SUM(F60:F62)</f>
        <v>47865.740000000005</v>
      </c>
      <c r="G63" s="26">
        <f>G59+SUM(G60:G62)</f>
        <v>47865.740000000005</v>
      </c>
    </row>
    <row r="64" spans="1:7" ht="15.75" x14ac:dyDescent="0.25">
      <c r="A64" s="49"/>
      <c r="B64" s="49"/>
      <c r="C64" s="49"/>
      <c r="D64" s="39"/>
      <c r="E64" s="39"/>
      <c r="F64" s="39"/>
      <c r="G64" s="3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2020-10-13T14:45:53Z</cp:lastPrinted>
  <dcterms:created xsi:type="dcterms:W3CDTF">2020-10-13T14:38:11Z</dcterms:created>
  <dcterms:modified xsi:type="dcterms:W3CDTF">2020-10-13T14:46:52Z</dcterms:modified>
</cp:coreProperties>
</file>