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6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<sst xmlns="http://schemas.openxmlformats.org/spreadsheetml/2006/main" count="78" uniqueCount="74">
  <si>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Assessment Fee</t>
  </si>
  <si>
    <t>Units</t>
  </si>
  <si>
    <t>REVENUES &amp; TRANSFERS</t>
  </si>
  <si>
    <t>ASSESSMENTS</t>
  </si>
  <si>
    <t>BOAT LANDING DONATIONS</t>
  </si>
  <si>
    <t>DNR LAKE PLANNING GRANT</t>
  </si>
  <si>
    <t>FUNDRAISING INCOME</t>
  </si>
  <si>
    <t>MISCELLANEOUS INCOME</t>
  </si>
  <si>
    <t>TRANS OF EQUIP FUNDS</t>
  </si>
  <si>
    <t>TRANS OF DAM FUND</t>
  </si>
  <si>
    <t>TOTAL REV &amp; TRANS</t>
  </si>
  <si>
    <t>OPERATING EXPENSES</t>
  </si>
  <si>
    <t>PAYROLL</t>
  </si>
  <si>
    <t>PAYROLL TAXES</t>
  </si>
  <si>
    <t>ACCOUNTING SERVICES</t>
  </si>
  <si>
    <t>INSURANCE-WORKERS COMP</t>
  </si>
  <si>
    <t>INSURANCE - LIABILITY</t>
  </si>
  <si>
    <t>INSURANCE - D&amp;O INSURANCE</t>
  </si>
  <si>
    <t>INSURANCE-VEHICLE</t>
  </si>
  <si>
    <t>CHEMICAL TREATMENTS</t>
  </si>
  <si>
    <t>INTEREST EXPENSES</t>
  </si>
  <si>
    <t>FUND RAISING EXPENSES</t>
  </si>
  <si>
    <t>SUPPLIES</t>
  </si>
  <si>
    <t>PERMITS &amp; FEES</t>
  </si>
  <si>
    <t>LAKE ASSOCIATION DUES</t>
  </si>
  <si>
    <t>WI LAKES MEETING EXPENSE</t>
  </si>
  <si>
    <t>POSTAGE &amp; NEWSLETTER</t>
  </si>
  <si>
    <t>DAM EQUIPMENT (LEVELERS)</t>
  </si>
  <si>
    <t>PUBLISHING NOTICES</t>
  </si>
  <si>
    <t>FUEL</t>
  </si>
  <si>
    <t>TRAVEL</t>
  </si>
  <si>
    <t>WEB SITE MAINTENANCE</t>
  </si>
  <si>
    <t>MISCELLANEOUS EXPENSES</t>
  </si>
  <si>
    <t xml:space="preserve">          NET INCOME OPERATIONS</t>
  </si>
  <si>
    <t>OTHER INCOME AND EXPENSES</t>
  </si>
  <si>
    <t>INTEREST INCOME</t>
  </si>
  <si>
    <t>NET INCOME (LOSS)</t>
  </si>
  <si>
    <t>CASH IN THE BANK</t>
  </si>
  <si>
    <t>PINERIES CHECKING</t>
  </si>
  <si>
    <t>PINERIES MONEY MARKET</t>
  </si>
  <si>
    <t xml:space="preserve">     TOTAL CASH</t>
  </si>
  <si>
    <t>DAM REPAIR FUND</t>
  </si>
  <si>
    <t>DREDGE PLANNING FUND</t>
  </si>
  <si>
    <t>OPERATING CONTINGENCY</t>
  </si>
  <si>
    <t>UNALLOCATED</t>
  </si>
  <si>
    <t>TOTAL FUND BALANCE</t>
  </si>
  <si>
    <t>TRANSFER DREDGE FUND</t>
  </si>
  <si>
    <t>FY 2021 Budget</t>
  </si>
  <si>
    <t xml:space="preserve">    Total Group</t>
  </si>
  <si>
    <t>LEVELERS</t>
  </si>
  <si>
    <t>DAM REPAIR</t>
  </si>
  <si>
    <t>DREDGE PLANNING</t>
  </si>
  <si>
    <t xml:space="preserve">EQUIPMENT </t>
  </si>
  <si>
    <t>Proposed 10/21/2021</t>
  </si>
  <si>
    <t>CONTINGENCY</t>
  </si>
  <si>
    <t>Proposed FY 2022 Budget</t>
  </si>
  <si>
    <t>TRANS OF OPERATIONAL FUNDS</t>
  </si>
  <si>
    <t>TRANSFER OPERATIONAL FUND</t>
  </si>
  <si>
    <t>Final Budget</t>
  </si>
  <si>
    <t>LEVELLERS</t>
  </si>
  <si>
    <t>MCDILL LAKE DISTRICT BUDGET FY 2022</t>
  </si>
  <si>
    <t>TRANS OF DREDGE FUNDS</t>
  </si>
  <si>
    <t>CARRY FORWARD</t>
  </si>
  <si>
    <t>MAINTENANCE &amp; EQUIPMENT</t>
  </si>
  <si>
    <t>DREDGE SPECIAL PROJECT (5201)</t>
  </si>
  <si>
    <t xml:space="preserve">          TOTAL OPERATING EXP</t>
  </si>
  <si>
    <t>EQUIPMENT FUND</t>
  </si>
  <si>
    <t>OPERATIONAL RESERVE FUNDS(Money Market Account 8979)</t>
  </si>
  <si>
    <t>DREDGE PROJECT FUNDS (Money Market 2079)</t>
  </si>
  <si>
    <t>TOTAL DREDGE FUND as of:</t>
  </si>
  <si>
    <t>DREDGE CONSULTING</t>
  </si>
  <si>
    <t xml:space="preserve">CARRY FORWARD </t>
  </si>
  <si>
    <t>UNALLOCATED FUNDS</t>
  </si>
  <si>
    <t xml:space="preserve">LEVELER FUNDS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</si>
</sst>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4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44" fontId="43" fillId="0" borderId="12" xfId="44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9" xfId="0" applyFont="1" applyBorder="1" applyAlignment="1">
      <alignment/>
    </xf>
    <xf numFmtId="44" fontId="44" fillId="0" borderId="20" xfId="44" applyFont="1" applyBorder="1" applyAlignment="1">
      <alignment/>
    </xf>
    <xf numFmtId="44" fontId="44" fillId="0" borderId="21" xfId="44" applyFont="1" applyBorder="1" applyAlignment="1">
      <alignment/>
    </xf>
    <xf numFmtId="0" fontId="44" fillId="0" borderId="22" xfId="0" applyFont="1" applyBorder="1" applyAlignment="1">
      <alignment/>
    </xf>
    <xf numFmtId="44" fontId="44" fillId="0" borderId="18" xfId="44" applyFont="1" applyBorder="1" applyAlignment="1">
      <alignment/>
    </xf>
    <xf numFmtId="44" fontId="43" fillId="0" borderId="20" xfId="44" applyFont="1" applyBorder="1" applyAlignment="1">
      <alignment/>
    </xf>
    <xf numFmtId="44" fontId="43" fillId="0" borderId="18" xfId="44" applyFont="1" applyBorder="1" applyAlignment="1">
      <alignment/>
    </xf>
    <xf numFmtId="0" fontId="43" fillId="0" borderId="20" xfId="0" applyFont="1" applyBorder="1" applyAlignment="1">
      <alignment/>
    </xf>
    <xf numFmtId="44" fontId="44" fillId="0" borderId="12" xfId="44" applyFont="1" applyBorder="1" applyAlignment="1">
      <alignment/>
    </xf>
    <xf numFmtId="44" fontId="44" fillId="0" borderId="12" xfId="0" applyNumberFormat="1" applyFont="1" applyBorder="1" applyAlignment="1">
      <alignment/>
    </xf>
    <xf numFmtId="44" fontId="44" fillId="0" borderId="20" xfId="0" applyNumberFormat="1" applyFont="1" applyBorder="1" applyAlignment="1">
      <alignment/>
    </xf>
    <xf numFmtId="0" fontId="44" fillId="0" borderId="21" xfId="0" applyFont="1" applyBorder="1" applyAlignment="1">
      <alignment/>
    </xf>
    <xf numFmtId="44" fontId="44" fillId="0" borderId="21" xfId="0" applyNumberFormat="1" applyFont="1" applyBorder="1" applyAlignment="1">
      <alignment/>
    </xf>
    <xf numFmtId="44" fontId="43" fillId="0" borderId="21" xfId="44" applyFont="1" applyBorder="1" applyAlignment="1">
      <alignment/>
    </xf>
    <xf numFmtId="44" fontId="45" fillId="0" borderId="21" xfId="44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23" xfId="0" applyFont="1" applyBorder="1" applyAlignment="1">
      <alignment/>
    </xf>
    <xf numFmtId="0" fontId="44" fillId="0" borderId="20" xfId="0" applyFont="1" applyBorder="1" applyAlignment="1">
      <alignment/>
    </xf>
    <xf numFmtId="44" fontId="45" fillId="0" borderId="20" xfId="44" applyFont="1" applyBorder="1" applyAlignment="1">
      <alignment/>
    </xf>
    <xf numFmtId="44" fontId="46" fillId="0" borderId="21" xfId="44" applyFont="1" applyBorder="1" applyAlignment="1">
      <alignment/>
    </xf>
    <xf numFmtId="44" fontId="46" fillId="0" borderId="18" xfId="44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44" fontId="43" fillId="0" borderId="14" xfId="44" applyFont="1" applyBorder="1" applyAlignment="1">
      <alignment/>
    </xf>
    <xf numFmtId="0" fontId="43" fillId="0" borderId="16" xfId="0" applyFont="1" applyBorder="1" applyAlignment="1">
      <alignment/>
    </xf>
    <xf numFmtId="44" fontId="9" fillId="0" borderId="21" xfId="44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44" fontId="41" fillId="0" borderId="0" xfId="44" applyFont="1" applyAlignment="1">
      <alignment/>
    </xf>
    <xf numFmtId="0" fontId="0" fillId="0" borderId="0" xfId="0" applyNumberFormat="1" applyAlignment="1">
      <alignment/>
    </xf>
    <xf numFmtId="0" fontId="43" fillId="0" borderId="13" xfId="0" applyFont="1" applyBorder="1" applyAlignment="1">
      <alignment/>
    </xf>
    <xf numFmtId="44" fontId="0" fillId="0" borderId="12" xfId="44" applyFont="1" applyBorder="1" applyAlignment="1">
      <alignment/>
    </xf>
    <xf numFmtId="0" fontId="45" fillId="0" borderId="13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44" fontId="41" fillId="0" borderId="12" xfId="44" applyFont="1" applyBorder="1" applyAlignment="1">
      <alignment/>
    </xf>
    <xf numFmtId="44" fontId="41" fillId="0" borderId="21" xfId="44" applyFont="1" applyBorder="1" applyAlignment="1">
      <alignment/>
    </xf>
    <xf numFmtId="44" fontId="0" fillId="0" borderId="21" xfId="44" applyFont="1" applyBorder="1" applyAlignment="1">
      <alignment/>
    </xf>
    <xf numFmtId="0" fontId="43" fillId="0" borderId="19" xfId="0" applyFont="1" applyBorder="1" applyAlignment="1">
      <alignment/>
    </xf>
    <xf numFmtId="14" fontId="41" fillId="0" borderId="18" xfId="44" applyNumberFormat="1" applyFont="1" applyBorder="1" applyAlignment="1">
      <alignment/>
    </xf>
    <xf numFmtId="44" fontId="42" fillId="0" borderId="21" xfId="44" applyFont="1" applyBorder="1" applyAlignment="1">
      <alignment/>
    </xf>
    <xf numFmtId="44" fontId="43" fillId="0" borderId="23" xfId="44" applyFont="1" applyBorder="1" applyAlignment="1">
      <alignment/>
    </xf>
    <xf numFmtId="44" fontId="44" fillId="0" borderId="24" xfId="44" applyFont="1" applyBorder="1" applyAlignment="1">
      <alignment/>
    </xf>
    <xf numFmtId="164" fontId="44" fillId="0" borderId="25" xfId="44" applyNumberFormat="1" applyFont="1" applyBorder="1" applyAlignment="1">
      <alignment/>
    </xf>
    <xf numFmtId="44" fontId="44" fillId="0" borderId="25" xfId="44" applyFont="1" applyBorder="1" applyAlignment="1">
      <alignment/>
    </xf>
    <xf numFmtId="44" fontId="4" fillId="0" borderId="21" xfId="44" applyFont="1" applyBorder="1" applyAlignment="1">
      <alignment/>
    </xf>
    <xf numFmtId="44" fontId="44" fillId="0" borderId="0" xfId="44" applyFont="1" applyAlignment="1">
      <alignment/>
    </xf>
    <xf numFmtId="44" fontId="44" fillId="0" borderId="23" xfId="44" applyFont="1" applyBorder="1" applyAlignment="1">
      <alignment/>
    </xf>
    <xf numFmtId="44" fontId="4" fillId="0" borderId="12" xfId="44" applyFont="1" applyBorder="1" applyAlignment="1">
      <alignment/>
    </xf>
    <xf numFmtId="164" fontId="44" fillId="0" borderId="18" xfId="44" applyNumberFormat="1" applyFont="1" applyBorder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44" fontId="44" fillId="0" borderId="0" xfId="44" applyFont="1" applyBorder="1" applyAlignment="1">
      <alignment/>
    </xf>
    <xf numFmtId="0" fontId="43" fillId="0" borderId="0" xfId="0" applyFont="1" applyBorder="1" applyAlignment="1">
      <alignment/>
    </xf>
    <xf numFmtId="44" fontId="44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44" fontId="43" fillId="0" borderId="10" xfId="44" applyFont="1" applyBorder="1" applyAlignment="1">
      <alignment/>
    </xf>
    <xf numFmtId="44" fontId="43" fillId="0" borderId="15" xfId="44" applyFont="1" applyBorder="1" applyAlignment="1">
      <alignment/>
    </xf>
    <xf numFmtId="44" fontId="43" fillId="0" borderId="22" xfId="44" applyFont="1" applyBorder="1" applyAlignment="1">
      <alignment/>
    </xf>
    <xf numFmtId="14" fontId="43" fillId="0" borderId="10" xfId="44" applyNumberFormat="1" applyFont="1" applyBorder="1" applyAlignment="1">
      <alignment/>
    </xf>
    <xf numFmtId="44" fontId="43" fillId="0" borderId="19" xfId="44" applyFont="1" applyBorder="1" applyAlignment="1">
      <alignment/>
    </xf>
    <xf numFmtId="44" fontId="43" fillId="0" borderId="13" xfId="44" applyFont="1" applyBorder="1" applyAlignment="1">
      <alignment/>
    </xf>
    <xf numFmtId="44" fontId="44" fillId="0" borderId="13" xfId="44" applyFont="1" applyBorder="1" applyAlignment="1">
      <alignment/>
    </xf>
    <xf numFmtId="44" fontId="44" fillId="0" borderId="22" xfId="44" applyFont="1" applyBorder="1" applyAlignment="1">
      <alignment/>
    </xf>
    <xf numFmtId="44" fontId="44" fillId="0" borderId="19" xfId="44" applyFont="1" applyBorder="1" applyAlignment="1">
      <alignment/>
    </xf>
    <xf numFmtId="44" fontId="43" fillId="0" borderId="0" xfId="44" applyFont="1" applyBorder="1" applyAlignment="1">
      <alignment/>
    </xf>
    <xf numFmtId="44" fontId="9" fillId="0" borderId="12" xfId="44" applyFont="1" applyBorder="1" applyAlignment="1">
      <alignment/>
    </xf>
    <xf numFmtId="44" fontId="9" fillId="0" borderId="0" xfId="44" applyFont="1" applyBorder="1" applyAlignment="1">
      <alignment/>
    </xf>
    <xf numFmtId="44" fontId="44" fillId="0" borderId="11" xfId="44" applyFont="1" applyBorder="1" applyAlignment="1">
      <alignment/>
    </xf>
    <xf numFmtId="44" fontId="44" fillId="0" borderId="10" xfId="44" applyFont="1" applyBorder="1" applyAlignment="1">
      <alignment/>
    </xf>
    <xf numFmtId="44" fontId="9" fillId="0" borderId="10" xfId="44" applyFont="1" applyBorder="1" applyAlignment="1">
      <alignment/>
    </xf>
    <xf numFmtId="44" fontId="46" fillId="0" borderId="0" xfId="44" applyFont="1" applyAlignment="1">
      <alignment/>
    </xf>
    <xf numFmtId="44" fontId="43" fillId="0" borderId="0" xfId="44" applyFont="1" applyAlignment="1">
      <alignment/>
    </xf>
    <xf numFmtId="44" fontId="46" fillId="0" borderId="13" xfId="44" applyFont="1" applyBorder="1" applyAlignment="1">
      <alignment/>
    </xf>
    <xf numFmtId="9" fontId="0" fillId="0" borderId="0" xfId="0" applyNumberFormat="1" applyAlignment="1">
      <alignment/>
    </xf>
    <xf numFmtId="44" fontId="43" fillId="0" borderId="11" xfId="44" applyFont="1" applyBorder="1" applyAlignment="1">
      <alignment/>
    </xf>
    <xf numFmtId="44" fontId="43" fillId="0" borderId="26" xfId="44" applyFont="1" applyBorder="1" applyAlignment="1">
      <alignment/>
    </xf>
    <xf numFmtId="44" fontId="43" fillId="0" borderId="27" xfId="44" applyFont="1" applyBorder="1" applyAlignment="1">
      <alignment/>
    </xf>
    <xf numFmtId="44" fontId="43" fillId="0" borderId="24" xfId="44" applyFont="1" applyBorder="1" applyAlignment="1">
      <alignment/>
    </xf>
    <xf numFmtId="44" fontId="43" fillId="0" borderId="25" xfId="44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14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.28515625" style="0" customWidth="1"/>
    <col min="2" max="2" width="26.00390625" style="0" customWidth="1"/>
    <col min="3" max="3" width="1.421875" style="0" customWidth="1"/>
    <col min="4" max="4" width="14.00390625" style="0" customWidth="1"/>
    <col min="5" max="5" width="12.57421875" style="61" customWidth="1"/>
    <col min="6" max="6" width="1.1484375" style="42" customWidth="1"/>
    <col min="7" max="7" width="17.57421875" style="42" customWidth="1"/>
    <col min="8" max="8" width="13.57421875" style="61" customWidth="1"/>
    <col min="10" max="10" width="13.8515625" style="0" customWidth="1"/>
    <col min="11" max="11" width="12.57421875" style="0" bestFit="1" customWidth="1"/>
    <col min="12" max="12" width="11.57421875" style="0" bestFit="1" customWidth="1"/>
    <col min="13" max="13" width="10.57421875" style="0" bestFit="1" customWidth="1"/>
    <col min="14" max="14" width="11.57421875" style="0" bestFit="1" customWidth="1"/>
    <col min="15" max="16" width="10.57421875" style="0" bestFit="1" customWidth="1"/>
  </cols>
  <sheetData>
    <row r="1" spans="1:2" ht="16.5" thickBot="1">
      <c r="A1" s="100" t="s">
        <v>60</v>
      </c>
      <c r="B1" s="99"/>
    </row>
    <row r="2" spans="1:8" ht="15.75" thickBot="1">
      <c r="A2" s="98"/>
      <c r="B2" s="98"/>
      <c r="C2" s="3"/>
      <c r="D2" s="4" t="s">
        <v>47</v>
      </c>
      <c r="E2" s="73" t="s">
        <v>58</v>
      </c>
      <c r="F2" s="50"/>
      <c r="G2" s="92" t="s">
        <v>55</v>
      </c>
      <c r="H2" s="56"/>
    </row>
    <row r="3" spans="1:8" ht="15.75" thickBot="1">
      <c r="A3" s="25"/>
      <c r="B3" s="6" t="s">
        <v>0</v>
      </c>
      <c r="C3" s="7"/>
      <c r="D3" s="38">
        <v>380</v>
      </c>
      <c r="E3" s="74">
        <v>380</v>
      </c>
      <c r="F3" s="51"/>
      <c r="G3" s="93"/>
      <c r="H3" s="19">
        <v>380</v>
      </c>
    </row>
    <row r="4" spans="1:10" ht="15.75" thickBot="1">
      <c r="A4" s="98"/>
      <c r="B4" s="8" t="s">
        <v>1</v>
      </c>
      <c r="C4" s="9"/>
      <c r="D4" s="39">
        <v>170</v>
      </c>
      <c r="E4" s="30">
        <v>170</v>
      </c>
      <c r="F4" s="54"/>
      <c r="G4" s="94"/>
      <c r="H4" s="64">
        <v>169</v>
      </c>
      <c r="J4" s="44"/>
    </row>
    <row r="5" spans="1:8" ht="15.75" thickBot="1">
      <c r="A5" s="1" t="s">
        <v>2</v>
      </c>
      <c r="B5" s="10"/>
      <c r="C5" s="12"/>
      <c r="D5" s="3">
        <v>44482</v>
      </c>
      <c r="E5" s="76">
        <v>44469</v>
      </c>
      <c r="F5" s="50"/>
      <c r="G5" s="82" t="s">
        <v>53</v>
      </c>
      <c r="H5" s="58"/>
    </row>
    <row r="6" spans="1:8" ht="15">
      <c r="A6" s="5"/>
      <c r="B6" s="14" t="s">
        <v>3</v>
      </c>
      <c r="C6" s="15"/>
      <c r="D6" s="19">
        <f>D4*D3</f>
        <v>64600</v>
      </c>
      <c r="E6" s="77">
        <v>64600</v>
      </c>
      <c r="F6" s="51"/>
      <c r="G6" s="19"/>
      <c r="H6" s="57">
        <f>H3*H4</f>
        <v>64220</v>
      </c>
    </row>
    <row r="7" spans="1:15" ht="15.75">
      <c r="A7" s="5"/>
      <c r="B7" s="5" t="s">
        <v>4</v>
      </c>
      <c r="C7" s="16"/>
      <c r="D7" s="27">
        <v>100</v>
      </c>
      <c r="E7" s="78">
        <v>211.65</v>
      </c>
      <c r="F7" s="52"/>
      <c r="G7" s="27"/>
      <c r="H7" s="59">
        <v>150</v>
      </c>
      <c r="O7" s="97"/>
    </row>
    <row r="8" spans="1:8" ht="15">
      <c r="A8" s="5"/>
      <c r="B8" s="5" t="s">
        <v>5</v>
      </c>
      <c r="C8" s="16"/>
      <c r="D8" s="27">
        <v>0</v>
      </c>
      <c r="E8" s="79">
        <v>0</v>
      </c>
      <c r="F8" s="52"/>
      <c r="G8" s="16"/>
      <c r="H8" s="59">
        <v>0</v>
      </c>
    </row>
    <row r="9" spans="1:9" ht="15">
      <c r="A9" s="5"/>
      <c r="B9" s="5" t="s">
        <v>6</v>
      </c>
      <c r="C9" s="16"/>
      <c r="D9" s="27">
        <v>800</v>
      </c>
      <c r="E9" s="79">
        <v>0</v>
      </c>
      <c r="F9" s="52"/>
      <c r="G9" s="16"/>
      <c r="H9" s="59"/>
      <c r="I9" s="65"/>
    </row>
    <row r="10" spans="1:8" ht="15.75" thickBot="1">
      <c r="A10" s="5"/>
      <c r="B10" s="17" t="s">
        <v>7</v>
      </c>
      <c r="C10" s="18"/>
      <c r="D10" s="20">
        <v>50</v>
      </c>
      <c r="E10" s="80">
        <v>0</v>
      </c>
      <c r="F10" s="52"/>
      <c r="G10" s="16"/>
      <c r="H10" s="59">
        <v>50</v>
      </c>
    </row>
    <row r="11" spans="1:8" ht="15">
      <c r="A11" s="5"/>
      <c r="B11" s="14" t="s">
        <v>61</v>
      </c>
      <c r="C11" s="15"/>
      <c r="D11" s="19">
        <v>20000</v>
      </c>
      <c r="E11" s="81">
        <v>0</v>
      </c>
      <c r="F11" s="52"/>
      <c r="G11" s="15" t="s">
        <v>73</v>
      </c>
      <c r="H11" s="95">
        <v>12000</v>
      </c>
    </row>
    <row r="12" spans="1:14" ht="15">
      <c r="A12" s="5"/>
      <c r="B12" s="5" t="s">
        <v>8</v>
      </c>
      <c r="C12" s="16"/>
      <c r="D12" s="27"/>
      <c r="E12" s="79"/>
      <c r="F12" s="52"/>
      <c r="G12" s="16" t="s">
        <v>72</v>
      </c>
      <c r="H12" s="96">
        <v>3000</v>
      </c>
      <c r="L12" s="42"/>
      <c r="M12" s="91"/>
      <c r="N12" s="91"/>
    </row>
    <row r="13" spans="1:8" ht="15">
      <c r="A13" s="5"/>
      <c r="B13" s="5" t="s">
        <v>9</v>
      </c>
      <c r="C13" s="16"/>
      <c r="D13" s="27"/>
      <c r="E13" s="79"/>
      <c r="F13" s="52"/>
      <c r="G13" s="16"/>
      <c r="H13" s="59"/>
    </row>
    <row r="14" spans="1:8" ht="15">
      <c r="A14" s="5"/>
      <c r="B14" s="5" t="s">
        <v>56</v>
      </c>
      <c r="C14" s="16"/>
      <c r="D14" s="27"/>
      <c r="E14" s="79"/>
      <c r="F14" s="52"/>
      <c r="G14" s="16"/>
      <c r="H14" s="59"/>
    </row>
    <row r="15" spans="1:15" ht="15.75" thickBot="1">
      <c r="A15" s="5"/>
      <c r="B15" s="5" t="s">
        <v>62</v>
      </c>
      <c r="C15" s="18"/>
      <c r="D15" s="20">
        <v>14864.86</v>
      </c>
      <c r="E15" s="75">
        <v>6916.79</v>
      </c>
      <c r="F15" s="51"/>
      <c r="G15" s="20" t="s">
        <v>71</v>
      </c>
      <c r="H15" s="59">
        <f>E54</f>
        <v>6916.79</v>
      </c>
      <c r="K15" s="42"/>
      <c r="O15" s="41"/>
    </row>
    <row r="16" spans="1:14" ht="15.75" thickBot="1">
      <c r="A16" s="5"/>
      <c r="B16" s="21" t="s">
        <v>10</v>
      </c>
      <c r="C16" s="23"/>
      <c r="D16" s="11">
        <f>SUM(D6:D15)</f>
        <v>100414.86</v>
      </c>
      <c r="E16" s="73">
        <f>SUM(E6:E15)</f>
        <v>71728.44</v>
      </c>
      <c r="F16" s="50"/>
      <c r="G16" s="56"/>
      <c r="H16" s="22">
        <f>SUM(H6:H15)</f>
        <v>86336.79</v>
      </c>
      <c r="N16" s="41"/>
    </row>
    <row r="17" spans="1:8" ht="15.75" thickBot="1">
      <c r="A17" s="1" t="s">
        <v>11</v>
      </c>
      <c r="B17" s="53"/>
      <c r="C17" s="23"/>
      <c r="D17" s="11"/>
      <c r="E17" s="82"/>
      <c r="F17" s="52"/>
      <c r="G17" s="22"/>
      <c r="H17" s="22"/>
    </row>
    <row r="18" spans="1:9" ht="15.75" thickBot="1">
      <c r="A18" s="5"/>
      <c r="B18" s="14" t="s">
        <v>12</v>
      </c>
      <c r="C18" s="13"/>
      <c r="D18" s="15">
        <v>8500</v>
      </c>
      <c r="E18" s="77">
        <v>9928.32</v>
      </c>
      <c r="F18" s="51"/>
      <c r="G18" s="89"/>
      <c r="H18" s="15">
        <v>10500</v>
      </c>
      <c r="I18" s="66"/>
    </row>
    <row r="19" spans="1:11" ht="15">
      <c r="A19" s="5"/>
      <c r="B19" s="5" t="s">
        <v>13</v>
      </c>
      <c r="C19" s="24"/>
      <c r="D19" s="16">
        <f>D18*0.077</f>
        <v>654.5</v>
      </c>
      <c r="E19" s="78">
        <v>759.54</v>
      </c>
      <c r="F19" s="51"/>
      <c r="G19" s="89"/>
      <c r="H19" s="16">
        <f>H18*0.08</f>
        <v>840</v>
      </c>
      <c r="I19" s="66"/>
      <c r="K19" s="42"/>
    </row>
    <row r="20" spans="1:11" ht="15">
      <c r="A20" s="5"/>
      <c r="B20" s="5" t="s">
        <v>14</v>
      </c>
      <c r="C20" s="16"/>
      <c r="D20" s="16">
        <v>1000</v>
      </c>
      <c r="E20" s="78">
        <v>526</v>
      </c>
      <c r="F20" s="51"/>
      <c r="G20" s="89"/>
      <c r="H20" s="16">
        <v>550</v>
      </c>
      <c r="K20" s="41"/>
    </row>
    <row r="21" spans="1:9" ht="15">
      <c r="A21" s="5"/>
      <c r="B21" s="5" t="s">
        <v>15</v>
      </c>
      <c r="C21" s="16"/>
      <c r="D21" s="16">
        <v>700</v>
      </c>
      <c r="E21" s="78">
        <v>843</v>
      </c>
      <c r="F21" s="51"/>
      <c r="G21" s="89"/>
      <c r="H21" s="16">
        <v>1100</v>
      </c>
      <c r="I21" s="43"/>
    </row>
    <row r="22" spans="1:8" ht="15">
      <c r="A22" s="5"/>
      <c r="B22" s="5" t="s">
        <v>16</v>
      </c>
      <c r="C22" s="16"/>
      <c r="D22" s="16"/>
      <c r="E22" s="79"/>
      <c r="F22" s="52"/>
      <c r="G22" s="61">
        <v>1259</v>
      </c>
      <c r="H22" s="16"/>
    </row>
    <row r="23" spans="1:8" ht="15">
      <c r="A23" s="5"/>
      <c r="B23" s="5" t="s">
        <v>17</v>
      </c>
      <c r="C23" s="25"/>
      <c r="D23" s="27">
        <v>2546</v>
      </c>
      <c r="E23" s="78">
        <v>2389</v>
      </c>
      <c r="F23" s="52"/>
      <c r="G23" s="61">
        <v>982</v>
      </c>
      <c r="H23" s="16"/>
    </row>
    <row r="24" spans="1:8" ht="15">
      <c r="A24" s="5"/>
      <c r="B24" s="5" t="s">
        <v>18</v>
      </c>
      <c r="C24" s="26"/>
      <c r="D24" s="27">
        <v>1500</v>
      </c>
      <c r="E24" s="78">
        <v>1657</v>
      </c>
      <c r="F24" s="52"/>
      <c r="G24" s="61">
        <v>1988</v>
      </c>
      <c r="H24" s="16"/>
    </row>
    <row r="25" spans="1:8" ht="15">
      <c r="A25" s="5"/>
      <c r="B25" s="45" t="s">
        <v>48</v>
      </c>
      <c r="C25" s="26"/>
      <c r="D25" s="27"/>
      <c r="E25" s="78"/>
      <c r="F25" s="51"/>
      <c r="G25" s="89"/>
      <c r="H25" s="16">
        <v>4229</v>
      </c>
    </row>
    <row r="26" spans="1:8" ht="15">
      <c r="A26" s="5"/>
      <c r="B26" s="5" t="s">
        <v>19</v>
      </c>
      <c r="C26" s="26"/>
      <c r="D26" s="16">
        <v>21000</v>
      </c>
      <c r="E26" s="78">
        <v>20315.55</v>
      </c>
      <c r="F26" s="51"/>
      <c r="G26" s="89"/>
      <c r="H26" s="16">
        <v>22000</v>
      </c>
    </row>
    <row r="27" spans="1:8" ht="15">
      <c r="A27" s="5"/>
      <c r="B27" s="5" t="s">
        <v>70</v>
      </c>
      <c r="C27" s="16"/>
      <c r="D27" s="16">
        <v>27000</v>
      </c>
      <c r="E27" s="78">
        <v>16856.75</v>
      </c>
      <c r="F27" s="51"/>
      <c r="G27" s="89"/>
      <c r="H27" s="16">
        <v>5500</v>
      </c>
    </row>
    <row r="28" spans="1:8" ht="15">
      <c r="A28" s="5"/>
      <c r="B28" s="47" t="s">
        <v>64</v>
      </c>
      <c r="C28" s="16"/>
      <c r="D28" s="16"/>
      <c r="E28" s="78"/>
      <c r="F28" s="51"/>
      <c r="G28" s="89"/>
      <c r="H28" s="16"/>
    </row>
    <row r="29" spans="1:8" ht="15">
      <c r="A29" s="5"/>
      <c r="B29" s="5" t="s">
        <v>20</v>
      </c>
      <c r="C29" s="16"/>
      <c r="D29" s="27">
        <v>1155</v>
      </c>
      <c r="E29" s="78">
        <v>1155</v>
      </c>
      <c r="F29" s="51"/>
      <c r="G29" s="89"/>
      <c r="H29" s="16">
        <v>1027.25</v>
      </c>
    </row>
    <row r="30" spans="1:8" ht="15">
      <c r="A30" s="5"/>
      <c r="B30" s="5" t="s">
        <v>21</v>
      </c>
      <c r="C30" s="26"/>
      <c r="D30" s="16"/>
      <c r="E30" s="78">
        <v>0</v>
      </c>
      <c r="F30" s="51"/>
      <c r="G30" s="89"/>
      <c r="H30" s="16">
        <v>250</v>
      </c>
    </row>
    <row r="31" spans="1:8" ht="15">
      <c r="A31" s="5"/>
      <c r="B31" s="5" t="s">
        <v>22</v>
      </c>
      <c r="C31" s="16"/>
      <c r="D31" s="16">
        <v>250</v>
      </c>
      <c r="E31" s="78">
        <v>26.36</v>
      </c>
      <c r="F31" s="52"/>
      <c r="G31" s="61"/>
      <c r="H31" s="16">
        <v>200</v>
      </c>
    </row>
    <row r="32" spans="1:8" ht="15">
      <c r="A32" s="5"/>
      <c r="B32" s="5" t="s">
        <v>23</v>
      </c>
      <c r="C32" s="26"/>
      <c r="D32" s="16">
        <v>1200</v>
      </c>
      <c r="E32" s="78">
        <v>45</v>
      </c>
      <c r="F32" s="51"/>
      <c r="G32" s="89"/>
      <c r="H32" s="60">
        <v>700</v>
      </c>
    </row>
    <row r="33" spans="1:8" ht="15">
      <c r="A33" s="5"/>
      <c r="B33" s="5" t="s">
        <v>24</v>
      </c>
      <c r="C33" s="16"/>
      <c r="D33" s="27">
        <v>427.5</v>
      </c>
      <c r="E33" s="78">
        <v>425</v>
      </c>
      <c r="F33" s="51"/>
      <c r="G33" s="89"/>
      <c r="H33" s="16">
        <v>425</v>
      </c>
    </row>
    <row r="34" spans="1:8" ht="15">
      <c r="A34" s="5"/>
      <c r="B34" s="5" t="s">
        <v>25</v>
      </c>
      <c r="C34" s="16"/>
      <c r="D34" s="16">
        <v>50</v>
      </c>
      <c r="E34" s="78">
        <v>0</v>
      </c>
      <c r="F34" s="51"/>
      <c r="G34" s="89"/>
      <c r="H34" s="16">
        <v>100</v>
      </c>
    </row>
    <row r="35" spans="1:8" ht="15">
      <c r="A35" s="5"/>
      <c r="B35" s="5" t="s">
        <v>26</v>
      </c>
      <c r="C35" s="16"/>
      <c r="D35" s="16">
        <v>200</v>
      </c>
      <c r="E35" s="78">
        <v>319.72</v>
      </c>
      <c r="F35" s="51"/>
      <c r="G35" s="61"/>
      <c r="H35" s="16">
        <v>250</v>
      </c>
    </row>
    <row r="36" spans="1:10" ht="15">
      <c r="A36" s="5"/>
      <c r="B36" s="5" t="s">
        <v>63</v>
      </c>
      <c r="C36" s="16"/>
      <c r="D36" s="16">
        <v>9650</v>
      </c>
      <c r="E36" s="78">
        <v>12266.63</v>
      </c>
      <c r="F36" s="51"/>
      <c r="G36" s="89"/>
      <c r="H36" s="16">
        <v>13500</v>
      </c>
      <c r="J36" s="42"/>
    </row>
    <row r="37" spans="1:11" ht="15">
      <c r="A37" s="5"/>
      <c r="B37" s="5" t="s">
        <v>27</v>
      </c>
      <c r="C37" s="16"/>
      <c r="D37" s="16">
        <v>12000</v>
      </c>
      <c r="E37" s="78">
        <v>0</v>
      </c>
      <c r="F37" s="51"/>
      <c r="G37" s="89"/>
      <c r="H37" s="16">
        <v>12000</v>
      </c>
      <c r="K37" s="42"/>
    </row>
    <row r="38" spans="1:8" ht="15">
      <c r="A38" s="5"/>
      <c r="B38" s="5" t="s">
        <v>28</v>
      </c>
      <c r="C38" s="16"/>
      <c r="D38" s="16">
        <v>150</v>
      </c>
      <c r="E38" s="79"/>
      <c r="F38" s="52"/>
      <c r="G38" s="61"/>
      <c r="H38" s="16">
        <v>500</v>
      </c>
    </row>
    <row r="39" spans="1:8" ht="15">
      <c r="A39" s="5"/>
      <c r="B39" s="5" t="s">
        <v>29</v>
      </c>
      <c r="C39" s="16"/>
      <c r="D39" s="16">
        <v>1250</v>
      </c>
      <c r="E39" s="78">
        <v>1437.5</v>
      </c>
      <c r="F39" s="51"/>
      <c r="G39" s="89"/>
      <c r="H39" s="16">
        <v>1600</v>
      </c>
    </row>
    <row r="40" spans="1:8" ht="15">
      <c r="A40" s="5"/>
      <c r="B40" s="5" t="s">
        <v>30</v>
      </c>
      <c r="C40" s="16"/>
      <c r="D40" s="40">
        <v>25</v>
      </c>
      <c r="E40" s="79">
        <v>0</v>
      </c>
      <c r="F40" s="52"/>
      <c r="G40" s="61"/>
      <c r="H40" s="16">
        <v>25</v>
      </c>
    </row>
    <row r="41" spans="1:14" ht="15">
      <c r="A41" s="5"/>
      <c r="B41" s="5" t="s">
        <v>31</v>
      </c>
      <c r="C41" s="16"/>
      <c r="D41" s="16">
        <v>150</v>
      </c>
      <c r="E41" s="78">
        <v>139.35</v>
      </c>
      <c r="F41" s="51"/>
      <c r="G41" s="89"/>
      <c r="H41" s="16">
        <v>200</v>
      </c>
      <c r="N41" s="42"/>
    </row>
    <row r="42" spans="1:14" ht="15.75" thickBot="1">
      <c r="A42" s="5"/>
      <c r="B42" s="17" t="s">
        <v>32</v>
      </c>
      <c r="C42" s="16"/>
      <c r="D42" s="18">
        <v>200</v>
      </c>
      <c r="E42" s="78">
        <v>20</v>
      </c>
      <c r="F42" s="51"/>
      <c r="G42" s="89"/>
      <c r="H42" s="16">
        <v>100</v>
      </c>
      <c r="N42" s="41"/>
    </row>
    <row r="43" spans="1:14" ht="15.75" thickBot="1">
      <c r="A43" s="5"/>
      <c r="B43" s="4" t="s">
        <v>65</v>
      </c>
      <c r="C43" s="18"/>
      <c r="D43" s="22">
        <f>SUM(D18:D42)</f>
        <v>89608</v>
      </c>
      <c r="E43" s="73">
        <f>SUM(E18:E42)</f>
        <v>69109.72000000002</v>
      </c>
      <c r="F43" s="50"/>
      <c r="G43" s="92"/>
      <c r="H43" s="11">
        <f>SUM(H18:H42)</f>
        <v>75596.25</v>
      </c>
      <c r="J43" s="41"/>
      <c r="N43" s="41"/>
    </row>
    <row r="44" spans="1:11" ht="15.75" thickBot="1">
      <c r="A44" s="13"/>
      <c r="B44" s="4" t="s">
        <v>33</v>
      </c>
      <c r="C44" s="23"/>
      <c r="D44" s="22">
        <f>D16-D43</f>
        <v>10806.86</v>
      </c>
      <c r="E44" s="83">
        <f>E16-E43</f>
        <v>2618.7199999999866</v>
      </c>
      <c r="F44" s="46"/>
      <c r="G44" s="22"/>
      <c r="H44" s="22">
        <f>H16-H43</f>
        <v>10740.539999999994</v>
      </c>
      <c r="K44" s="41"/>
    </row>
    <row r="45" spans="1:11" ht="15">
      <c r="A45" s="29"/>
      <c r="B45" s="68"/>
      <c r="C45" s="69"/>
      <c r="D45" s="67"/>
      <c r="E45" s="84"/>
      <c r="F45" s="48"/>
      <c r="G45" s="67"/>
      <c r="H45" s="67"/>
      <c r="K45" s="41"/>
    </row>
    <row r="46" spans="1:11" ht="15">
      <c r="A46" s="29"/>
      <c r="B46" s="68"/>
      <c r="C46" s="69"/>
      <c r="D46" s="67"/>
      <c r="E46" s="84"/>
      <c r="F46" s="48"/>
      <c r="G46" s="67"/>
      <c r="H46" s="67"/>
      <c r="K46" s="41"/>
    </row>
    <row r="47" spans="1:11" ht="15">
      <c r="A47" s="29"/>
      <c r="B47" s="68"/>
      <c r="C47" s="69"/>
      <c r="D47" s="67"/>
      <c r="E47" s="84"/>
      <c r="F47" s="48"/>
      <c r="G47" s="67"/>
      <c r="H47" s="67"/>
      <c r="K47" s="41"/>
    </row>
    <row r="48" spans="1:11" ht="15.75" thickBot="1">
      <c r="A48" s="29"/>
      <c r="B48" s="68"/>
      <c r="C48" s="69"/>
      <c r="D48" s="67"/>
      <c r="E48" s="84"/>
      <c r="F48" s="48"/>
      <c r="G48" s="67"/>
      <c r="H48" s="67"/>
      <c r="K48" s="41"/>
    </row>
    <row r="49" spans="1:14" ht="15.75" thickBot="1">
      <c r="A49" s="1" t="s">
        <v>34</v>
      </c>
      <c r="B49" s="10"/>
      <c r="C49" s="13"/>
      <c r="D49" s="13"/>
      <c r="E49" s="85"/>
      <c r="F49" s="46"/>
      <c r="G49" s="85"/>
      <c r="H49" s="62"/>
      <c r="N49" s="41"/>
    </row>
    <row r="50" spans="1:14" ht="15.75" thickBot="1">
      <c r="A50" s="5"/>
      <c r="B50" s="12" t="s">
        <v>35</v>
      </c>
      <c r="C50" s="13"/>
      <c r="D50" s="22">
        <v>110</v>
      </c>
      <c r="E50" s="86">
        <v>115.72</v>
      </c>
      <c r="F50" s="46"/>
      <c r="G50" s="85"/>
      <c r="H50" s="62">
        <v>75</v>
      </c>
      <c r="J50" s="41"/>
      <c r="N50" s="41"/>
    </row>
    <row r="51" spans="1:11" ht="15.75" thickBot="1">
      <c r="A51" s="13"/>
      <c r="B51" s="13" t="s">
        <v>36</v>
      </c>
      <c r="C51" s="101"/>
      <c r="D51" s="23">
        <f>D44+D50</f>
        <v>10916.86</v>
      </c>
      <c r="E51" s="22">
        <f>E50+E44</f>
        <v>2734.4399999999864</v>
      </c>
      <c r="F51" s="49"/>
      <c r="G51" s="86"/>
      <c r="H51" s="22">
        <f>H44+H50</f>
        <v>10815.539999999994</v>
      </c>
      <c r="J51" s="42"/>
      <c r="K51" s="41"/>
    </row>
    <row r="52" spans="1:11" ht="15.75" thickBot="1">
      <c r="A52" s="29"/>
      <c r="B52" s="29"/>
      <c r="C52" s="102"/>
      <c r="D52" s="69"/>
      <c r="E52" s="67"/>
      <c r="F52" s="49"/>
      <c r="G52" s="67"/>
      <c r="H52" s="67"/>
      <c r="J52" s="42"/>
      <c r="K52" s="41"/>
    </row>
    <row r="53" spans="1:11" ht="15.75" thickBot="1">
      <c r="A53" s="1" t="s">
        <v>37</v>
      </c>
      <c r="B53" s="31"/>
      <c r="C53" s="13"/>
      <c r="D53" s="13"/>
      <c r="E53" s="86"/>
      <c r="F53" s="52"/>
      <c r="G53" s="85"/>
      <c r="H53" s="22"/>
      <c r="K53" s="41"/>
    </row>
    <row r="54" spans="1:10" ht="15.75" thickBot="1">
      <c r="A54" s="32"/>
      <c r="B54" s="32" t="s">
        <v>38</v>
      </c>
      <c r="C54" s="13"/>
      <c r="D54" s="23">
        <f>D44</f>
        <v>10806.86</v>
      </c>
      <c r="E54" s="87">
        <v>6916.79</v>
      </c>
      <c r="F54" s="46"/>
      <c r="G54" s="85"/>
      <c r="H54" s="22">
        <f>H44</f>
        <v>10740.539999999994</v>
      </c>
      <c r="J54" s="41"/>
    </row>
    <row r="55" spans="1:10" ht="15.75" thickBot="1">
      <c r="A55" s="25"/>
      <c r="B55" s="25" t="s">
        <v>39</v>
      </c>
      <c r="C55" s="24"/>
      <c r="D55" s="26">
        <v>47865.74</v>
      </c>
      <c r="E55" s="78">
        <v>67849.91</v>
      </c>
      <c r="F55" s="52"/>
      <c r="G55" s="67"/>
      <c r="H55" s="16">
        <v>55849.91</v>
      </c>
      <c r="J55" s="41"/>
    </row>
    <row r="56" spans="1:10" ht="15.75" thickBot="1">
      <c r="A56" s="13"/>
      <c r="B56" s="13" t="s">
        <v>40</v>
      </c>
      <c r="C56" s="63"/>
      <c r="D56" s="23">
        <f>SUM(D54:D55)</f>
        <v>58672.6</v>
      </c>
      <c r="E56" s="86">
        <f>SUM(E54:E55)</f>
        <v>74766.7</v>
      </c>
      <c r="F56" s="46"/>
      <c r="G56" s="85"/>
      <c r="H56" s="22">
        <f>SUM(H54:H55)</f>
        <v>66590.45</v>
      </c>
      <c r="J56" s="41"/>
    </row>
    <row r="57" spans="1:8" ht="15.75" thickBot="1">
      <c r="A57" s="29"/>
      <c r="B57" s="29"/>
      <c r="C57" s="69"/>
      <c r="D57" s="29"/>
      <c r="E57" s="67"/>
      <c r="F57" s="48"/>
      <c r="G57" s="67"/>
      <c r="H57" s="67"/>
    </row>
    <row r="58" spans="1:10" ht="15.75" thickBot="1">
      <c r="A58" s="1" t="s">
        <v>67</v>
      </c>
      <c r="B58" s="2"/>
      <c r="C58" s="2"/>
      <c r="D58" s="13"/>
      <c r="E58" s="86"/>
      <c r="F58" s="46"/>
      <c r="G58" s="85"/>
      <c r="H58" s="22"/>
      <c r="J58" s="41"/>
    </row>
    <row r="59" spans="1:8" ht="15.75" thickBot="1">
      <c r="A59" s="5"/>
      <c r="B59" s="32" t="s">
        <v>41</v>
      </c>
      <c r="C59" s="13"/>
      <c r="D59" s="15">
        <v>20000</v>
      </c>
      <c r="F59" s="52"/>
      <c r="G59" s="61" t="s">
        <v>50</v>
      </c>
      <c r="H59" s="16">
        <v>20000</v>
      </c>
    </row>
    <row r="60" spans="1:8" ht="15">
      <c r="A60" s="5"/>
      <c r="B60" s="25" t="s">
        <v>66</v>
      </c>
      <c r="C60" s="15"/>
      <c r="D60" s="16">
        <v>7500</v>
      </c>
      <c r="F60" s="52"/>
      <c r="G60" s="61" t="s">
        <v>49</v>
      </c>
      <c r="H60" s="16">
        <v>12000</v>
      </c>
    </row>
    <row r="61" spans="1:8" ht="15">
      <c r="A61" s="5"/>
      <c r="B61" s="25" t="s">
        <v>42</v>
      </c>
      <c r="C61" s="16"/>
      <c r="D61" s="16">
        <v>20000</v>
      </c>
      <c r="F61" s="52"/>
      <c r="G61" s="61" t="s">
        <v>52</v>
      </c>
      <c r="H61" s="16">
        <v>7500</v>
      </c>
    </row>
    <row r="62" spans="1:8" ht="15">
      <c r="A62" s="5"/>
      <c r="B62" s="25" t="s">
        <v>43</v>
      </c>
      <c r="C62" s="16"/>
      <c r="D62" s="16">
        <v>20000</v>
      </c>
      <c r="F62" s="52"/>
      <c r="G62" s="61" t="s">
        <v>51</v>
      </c>
      <c r="H62" s="16">
        <v>5000</v>
      </c>
    </row>
    <row r="63" spans="1:8" ht="15">
      <c r="A63" s="5"/>
      <c r="B63" s="25" t="s">
        <v>44</v>
      </c>
      <c r="C63" s="16"/>
      <c r="D63" s="16">
        <v>365.74</v>
      </c>
      <c r="F63" s="52"/>
      <c r="G63" s="61" t="s">
        <v>54</v>
      </c>
      <c r="H63" s="16">
        <v>20000</v>
      </c>
    </row>
    <row r="64" spans="1:8" ht="15.75" thickBot="1">
      <c r="A64" s="5"/>
      <c r="B64" s="12"/>
      <c r="C64" s="16"/>
      <c r="D64" s="18"/>
      <c r="F64" s="52"/>
      <c r="G64" s="61" t="s">
        <v>44</v>
      </c>
      <c r="H64" s="18">
        <f>H65-SUM(H59:H63)</f>
        <v>3349.9100000000035</v>
      </c>
    </row>
    <row r="65" spans="1:8" ht="15.75" thickBot="1">
      <c r="A65" s="5"/>
      <c r="B65" s="13" t="s">
        <v>45</v>
      </c>
      <c r="C65" s="18"/>
      <c r="D65" s="22">
        <v>67865.74</v>
      </c>
      <c r="E65" s="86">
        <v>67849.91</v>
      </c>
      <c r="F65" s="46"/>
      <c r="G65" s="85"/>
      <c r="H65" s="22">
        <v>67849.91</v>
      </c>
    </row>
    <row r="66" spans="1:8" ht="15.75" thickBot="1">
      <c r="A66" s="5"/>
      <c r="B66" s="32" t="s">
        <v>46</v>
      </c>
      <c r="C66" s="23"/>
      <c r="D66" s="33">
        <v>-20000</v>
      </c>
      <c r="F66" s="52"/>
      <c r="G66" s="81" t="s">
        <v>59</v>
      </c>
      <c r="H66" s="33">
        <v>-12000</v>
      </c>
    </row>
    <row r="67" spans="1:13" ht="15">
      <c r="A67" s="5"/>
      <c r="B67" s="25" t="s">
        <v>57</v>
      </c>
      <c r="C67" s="33"/>
      <c r="D67" s="34"/>
      <c r="E67" s="88"/>
      <c r="F67" s="55"/>
      <c r="G67" s="79" t="s">
        <v>52</v>
      </c>
      <c r="H67" s="28">
        <v>-3000</v>
      </c>
      <c r="M67" s="41"/>
    </row>
    <row r="68" spans="1:8" ht="15.75" thickBot="1">
      <c r="A68" s="5"/>
      <c r="B68" s="12" t="s">
        <v>41</v>
      </c>
      <c r="C68" s="28"/>
      <c r="D68" s="35"/>
      <c r="F68" s="52"/>
      <c r="G68" s="90"/>
      <c r="H68" s="16"/>
    </row>
    <row r="69" spans="1:12" ht="15.75" thickBot="1">
      <c r="A69" s="17"/>
      <c r="B69" s="36" t="s">
        <v>45</v>
      </c>
      <c r="C69" s="22"/>
      <c r="D69" s="22">
        <f>D65+SUM(D66:D68)</f>
        <v>47865.740000000005</v>
      </c>
      <c r="E69" s="86">
        <f>E65+E67</f>
        <v>67849.91</v>
      </c>
      <c r="F69" s="46"/>
      <c r="G69" s="86"/>
      <c r="H69" s="63">
        <f>SUM(H65:H68)</f>
        <v>52849.91</v>
      </c>
      <c r="L69" s="41"/>
    </row>
    <row r="70" spans="1:7" ht="15.75">
      <c r="A70" s="37"/>
      <c r="B70" s="37"/>
      <c r="C70" s="69"/>
      <c r="D70" s="30"/>
      <c r="G70" s="67"/>
    </row>
    <row r="71" spans="2:7" ht="15">
      <c r="B71" s="70"/>
      <c r="C71" s="71"/>
      <c r="D71" s="72"/>
      <c r="E71" s="89"/>
      <c r="F71" s="43"/>
      <c r="G71" s="43"/>
    </row>
    <row r="72" ht="15.75" thickBot="1"/>
    <row r="73" spans="1:5" ht="15.75" thickBot="1">
      <c r="A73" s="1" t="s">
        <v>68</v>
      </c>
      <c r="B73" s="2"/>
      <c r="C73" s="2"/>
      <c r="D73" s="2"/>
      <c r="E73" s="62"/>
    </row>
    <row r="74" spans="1:5" ht="15.75" thickBot="1">
      <c r="A74" s="10"/>
      <c r="B74" s="2" t="s">
        <v>69</v>
      </c>
      <c r="C74" s="2"/>
      <c r="D74" s="103">
        <v>44470</v>
      </c>
      <c r="E74" s="22">
        <v>207283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Krista</cp:lastModifiedBy>
  <cp:lastPrinted>2021-10-17T20:41:59Z</cp:lastPrinted>
  <dcterms:created xsi:type="dcterms:W3CDTF">2020-10-13T14:38:11Z</dcterms:created>
  <dcterms:modified xsi:type="dcterms:W3CDTF">2022-06-08T13:40:52Z</dcterms:modified>
  <cp:category/>
  <cp:version/>
  <cp:contentType/>
  <cp:contentStatus/>
</cp:coreProperties>
</file>